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raniak\Budynek 406 B\404_poziom_+3_nowa_aranzacja\Wersja_dwa_biura\Wydruki\"/>
    </mc:Choice>
  </mc:AlternateContent>
  <xr:revisionPtr revIDLastSave="0" documentId="13_ncr:1_{05352D11-D904-4071-ACE2-D67FCB562510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Formularz cenowy" sheetId="4" r:id="rId1"/>
    <sheet name="Arkusz2" sheetId="5" state="hidden" r:id="rId2"/>
    <sheet name="Arkusz3" sheetId="3" state="hidden" r:id="rId3"/>
  </sheets>
  <calcPr calcId="181029"/>
</workbook>
</file>

<file path=xl/calcChain.xml><?xml version="1.0" encoding="utf-8"?>
<calcChain xmlns="http://schemas.openxmlformats.org/spreadsheetml/2006/main">
  <c r="G91" i="4" l="1"/>
  <c r="G81" i="4"/>
  <c r="G77" i="4"/>
  <c r="G76" i="4"/>
  <c r="G74" i="4"/>
  <c r="G92" i="4"/>
  <c r="G90" i="4"/>
  <c r="G88" i="4"/>
  <c r="G87" i="4"/>
  <c r="G86" i="4"/>
  <c r="G85" i="4"/>
  <c r="G84" i="4"/>
  <c r="G82" i="4"/>
  <c r="E81" i="4"/>
  <c r="E82" i="4" s="1"/>
  <c r="G80" i="4"/>
  <c r="G79" i="4"/>
  <c r="E79" i="4"/>
  <c r="G78" i="4"/>
  <c r="E78" i="4"/>
  <c r="G75" i="4"/>
  <c r="D72" i="4"/>
  <c r="G71" i="4"/>
  <c r="G70" i="4"/>
  <c r="D70" i="4"/>
  <c r="D69" i="4"/>
  <c r="G69" i="4" s="1"/>
  <c r="D68" i="4"/>
  <c r="G68" i="4" s="1"/>
  <c r="D67" i="4"/>
  <c r="G67" i="4" s="1"/>
  <c r="D66" i="4"/>
  <c r="G65" i="4"/>
  <c r="G72" i="4" l="1"/>
  <c r="G66" i="4"/>
  <c r="G83" i="4"/>
  <c r="G89" i="4"/>
  <c r="G73" i="4"/>
  <c r="G64" i="4"/>
  <c r="G62" i="4" l="1"/>
  <c r="G12" i="4"/>
  <c r="D11" i="4"/>
  <c r="D10" i="4"/>
  <c r="D9" i="4"/>
  <c r="D7" i="4"/>
  <c r="G10" i="4" l="1"/>
  <c r="G54" i="4"/>
  <c r="G60" i="4"/>
  <c r="G63" i="4"/>
  <c r="G59" i="4"/>
  <c r="G61" i="4"/>
  <c r="G58" i="4"/>
  <c r="G52" i="4"/>
  <c r="G53" i="4"/>
  <c r="G55" i="4"/>
  <c r="G56" i="4"/>
  <c r="G51" i="4"/>
  <c r="G44" i="4"/>
  <c r="G46" i="4"/>
  <c r="G42" i="4"/>
  <c r="G32" i="4"/>
  <c r="G31" i="4"/>
  <c r="G40" i="4"/>
  <c r="G39" i="4"/>
  <c r="G38" i="4"/>
  <c r="G37" i="4"/>
  <c r="E34" i="4"/>
  <c r="G34" i="4"/>
  <c r="E33" i="4"/>
  <c r="G33" i="4"/>
  <c r="E28" i="4"/>
  <c r="G28" i="4"/>
  <c r="E26" i="4"/>
  <c r="G26" i="4"/>
  <c r="G25" i="4"/>
  <c r="E32" i="4"/>
  <c r="E31" i="4"/>
  <c r="G20" i="4"/>
  <c r="G22" i="4"/>
  <c r="G6" i="4"/>
  <c r="G14" i="4"/>
  <c r="G15" i="4"/>
  <c r="G16" i="4"/>
  <c r="G13" i="4"/>
  <c r="G11" i="4"/>
  <c r="G9" i="4"/>
  <c r="G8" i="4"/>
  <c r="G7" i="4"/>
  <c r="G57" i="4" l="1"/>
  <c r="G50" i="4"/>
  <c r="G45" i="4"/>
  <c r="G24" i="4"/>
  <c r="G29" i="4"/>
  <c r="G21" i="4"/>
  <c r="G17" i="4"/>
  <c r="G5" i="4" s="1"/>
  <c r="G48" i="4" l="1"/>
  <c r="G49" i="4"/>
  <c r="G41" i="4"/>
  <c r="G43" i="4"/>
  <c r="G36" i="4"/>
  <c r="G35" i="4" s="1"/>
  <c r="G47" i="4" l="1"/>
  <c r="G27" i="4"/>
  <c r="G23" i="4"/>
  <c r="G19" i="4"/>
  <c r="G30" i="4"/>
  <c r="E27" i="4"/>
  <c r="G18" i="4" l="1"/>
  <c r="G4" i="4" s="1"/>
  <c r="E30" i="4"/>
</calcChain>
</file>

<file path=xl/sharedStrings.xml><?xml version="1.0" encoding="utf-8"?>
<sst xmlns="http://schemas.openxmlformats.org/spreadsheetml/2006/main" count="174" uniqueCount="104">
  <si>
    <t>L.P.</t>
  </si>
  <si>
    <t>OPIS</t>
  </si>
  <si>
    <t>j.m.</t>
  </si>
  <si>
    <t>ILOŚĆ</t>
  </si>
  <si>
    <t>I</t>
  </si>
  <si>
    <t>[m2]</t>
  </si>
  <si>
    <t>II</t>
  </si>
  <si>
    <t>[kmpl.]</t>
  </si>
  <si>
    <t>III</t>
  </si>
  <si>
    <t>wrtość całkowita [netto PLN]</t>
  </si>
  <si>
    <t>cena j.m.(R+M) [netto]</t>
  </si>
  <si>
    <t>DATA:</t>
  </si>
  <si>
    <t>Dwukrotne szpachlowanie ścian</t>
  </si>
  <si>
    <t>Wykonanie izolacji akustycznej z wełny mineralnej pod podłogą podniesioną</t>
  </si>
  <si>
    <t>Wykonanie aktualizacji i zaprogramowanie systemu sygnalizacji pożaru Schrack, Secolog, BMS wraz z wykonaniem i aktualizacją dokumentacji powykonawczej</t>
  </si>
  <si>
    <t>[mb]</t>
  </si>
  <si>
    <t>[szt.]</t>
  </si>
  <si>
    <t>Wykonanie pomiarów elektrycznych oraz aktualizacja schematów i opisów w rozdzielnicy elektrycznej wraz z wykonaniem dokumentacji powykonawczej</t>
  </si>
  <si>
    <t>Dostawa i montaż sufitu podwieszanego</t>
  </si>
  <si>
    <t>Dwukrotne malowanie ścian  kolorze 5512 (Flugger 900)</t>
  </si>
  <si>
    <t>Montaż ścianek działowych w systemie G-K gr. 12,5 [cm] poszycie dwustronne 2x płyta 12,5mm</t>
  </si>
  <si>
    <t>IV</t>
  </si>
  <si>
    <t>Dostawa i montaż podłogi podniesionej Floor&amp;moore</t>
  </si>
  <si>
    <t>Rozebranie podłogi technicznej podniesionej (aneks kuchenny)</t>
  </si>
  <si>
    <t>Dostawa i montaż drzwi do pomieszczenia gospodarczego i aneksu kuchennego</t>
  </si>
  <si>
    <t>Dostawa i montaż drzwi do 9 pomieszczeń biurowych</t>
  </si>
  <si>
    <t>Relokacja i montaż w suficie podwieszanym opraw oświetlenia awaryjnego i ewakuacyjnego</t>
  </si>
  <si>
    <t>Wykonanie zestawu gniazd wtyczkowych w aneksie kuchennym</t>
  </si>
  <si>
    <t>Wykonanie wypustu kablowego jednofazowego w aneksie kuchennym - zasilanie dla przepływowego pojemnościowego ogrzewacza wody</t>
  </si>
  <si>
    <t>Wykonanie trasy kablowej pod podłogą techniczną do floorbooxów i zestawów gniazd wtyczkowych naściennych</t>
  </si>
  <si>
    <t>Rozebranie podłogi technicznej wraz z wykładziną i powtórny montaż (prace związane z doprowadzeniem instalacji elektrycznych i teletechnicznych do pomieszczenia IT-Room gdzie będzie zlokalizowana nowa szafa rack PPD-2</t>
  </si>
  <si>
    <t>Wykonanie robót i dostaw wskazanych w opacowanym projekcie dla systemu wentylacji, a nie ujętych w dokumenacji Zamawiającego</t>
  </si>
  <si>
    <t>Wykonanie zestawu gniazd naściennych gospdarczych 2x230V zlokalizowanych w pomieszczeniach biurowych</t>
  </si>
  <si>
    <t>Wykonanie pomiarów dla sieci strukturalnej LAN</t>
  </si>
  <si>
    <t>Demontaż istniejącej jednostki wewnętrznej typ split zlokalizowanej przy projektowanym aneksie kuchennym</t>
  </si>
  <si>
    <t>Dostawa i ułożenie płytek gressowych w aneksie kuchennym</t>
  </si>
  <si>
    <t>Dostawa, montaż i podłaczenie szafy rack wraz urządzeniami dla obsługi gniazd RJ</t>
  </si>
  <si>
    <t>V</t>
  </si>
  <si>
    <t>Aranżacja aneksu kuchennego - dostawa i montaż mebli kuchennych</t>
  </si>
  <si>
    <t>Aranżacja aneksu kuchennego - dostawa i montaż przepływowego pojemnościowego ogrzewacza wody</t>
  </si>
  <si>
    <t>Wykonanie podejść wod-kan w aneksie kuchennym</t>
  </si>
  <si>
    <t>Dostawa i montaż nowej rozdzielnicy eletrycznej wraz z osprzętem i podłaczeniem lini zasilających</t>
  </si>
  <si>
    <t xml:space="preserve"> </t>
  </si>
  <si>
    <t xml:space="preserve">Dostawa i montaż wykładziny PCV Gerflor SAGA2 wraz z montażem cokolików PCV wklejanych na listwach systemowych Doellken h=5 [cm] TL55 kolor ciemno szary nr 146 </t>
  </si>
  <si>
    <t xml:space="preserve">Dostawa i montaż wykładziny Modulyss First line kolor 916 wraz z montażem cokolików dywanowych wklejanych na listwach systemowych Doellken h=5 [cm] TL55 kolor ciemno szary nr 146 </t>
  </si>
  <si>
    <t>Relokacja opraw oświetleniowych typ G (oprawa rastrowa) wraz z rozdziałem obwodów oraz podłączenie i montaż przełacznika światładla każdego z pomieszczeń wg rys nr 7 (Projektowany układ oświetlenia)</t>
  </si>
  <si>
    <t>Relokacja opraw oświetleniowych typu downlight wraz z rozdziałem obwodów wg rys nr 7 (Projektowany układ oświetlenia)</t>
  </si>
  <si>
    <t>Dostawa i montaż czujek ruchu PIR wg rys nr 7 (Projektowany układ oświetlenia)</t>
  </si>
  <si>
    <t>Relokacja istniejących puszek podłogowch wraz z rozdziałem na obwody elektryczne dla poszczególnych pomieszczeń wg rys nr 5 (Projketowan układ gniazd wtyczkowych)</t>
  </si>
  <si>
    <t>Dostawa i montaż puszek podłogowych wg rys nr 5 (Projketowan układ gniazd wtyczkowych)</t>
  </si>
  <si>
    <t>Wykonanie zestawu gniazd naściennych (2 gniazda zasilanie podstawowe oraz 2 gniazda zasilanie gwarantowane + 2 gniazda RJ45) dla 9 poieszczeń biurowych</t>
  </si>
  <si>
    <t>Zmiany w rozdzielnicy elektrycznej RN-2/B-1</t>
  </si>
  <si>
    <t>Zmiany w rozdzielnicy elektrycznej RKN-2/B-1</t>
  </si>
  <si>
    <t>Roboty towarzyszące: związane z rozebraniem i odtwozeniem podłogi technicznej w częsci istniejących biur i korytarza WDGiR UM Poznań. Doprowadzenie linii zasilających do pomieszczenia IT-Room (Rozdzielnice RN-2/B-1, RKN-2/B-1 oraz dodatkowa rozdzielnica)</t>
  </si>
  <si>
    <t>Wykonanie sieci strukturalnej i LAN wg rys nr 6 (Projektowany układ sieci strukturalnej)</t>
  </si>
  <si>
    <t>Dostawa i montaż czujek dymu montowanych na płycie sufitu podwieszango wg rys nr 4 (Projektowany układ sufitów oraz Projeku Wykonawczego opracowanego przez Wykonawcę</t>
  </si>
  <si>
    <t>Relokacja i montaż na płytach sfitu podwieszanego sygnalizatora akutycznego wg rys nr 4 (Projektowany układ sufitów oraz Projeku Wykonawczego opracowanego przez Wykonawcę</t>
  </si>
  <si>
    <t>Relokacja istniejących czujek dymu i montaż na suficie podwieszanym wg rys nr 4 (Projektowany układ sufitów oraz Projeku Wykonawczego opracowanego przez Wykonawcę</t>
  </si>
  <si>
    <t>Dostawa i montaż czujek dymu wraz ze wskaźnikami zadziałania wg rys nr 4 (Projektowany układ sufitów oraz Projeku Wykonawczego opracowanego przez Wykonawcę</t>
  </si>
  <si>
    <t>Relokacja istniejących czujek dymu i wskaźników zadziałania na stropie konstrukcyjnym wraz z montażem wz na płytach sufitu podwieszanego wg rys nr 4 (Projektowany układ sufitów oraz Projeku Wykonawczego opracowanego przez Wykonawcę</t>
  </si>
  <si>
    <t>Relokacja istniejących skrzynek rozprężnych od jednostek klimatyzacyjnych (brakujące skrzynki rozprężne przekaże Zamawiający) wraz z podłączeniem poprzez elastyczne przewody wentylacyjne wg rys nr 4 (Projektowany układ sufitów oraz Projeku Wykonawczego opracowanego przez Wykonawcę</t>
  </si>
  <si>
    <t>Relokacja istiejących skrzynek rozprężnych systamu wentylacji wg rys nr 4 (Projektowany układ sufitów oraz Projeku Wykonawczego opracowanego przez Wykonawcę</t>
  </si>
  <si>
    <t>Podłączenie i montaż na ścianie sterowników od klimatyzacji dla 9 pomieszczeń biurowych</t>
  </si>
  <si>
    <t>Rozbuowa instalacji hydrantowej dla montażu hydrantów zlokalizowanych na poziomach +1; +2; +3 i +4</t>
  </si>
  <si>
    <t>Dostawa i montaż szaf hydrantowych z wężem półsztywnym 25 dł=30 [m] wraz z gaśnicą 6kg zlokalizowanych na poziomach +1; +2; +3 i +4</t>
  </si>
  <si>
    <t>Opracowanie projektu wykonawczego dla systemu wentylacji i klimatyzacji</t>
  </si>
  <si>
    <t>Aranżacja aneksu kuchennego - dostawa i montaż zlewozmywak Granitowy Sewilla kolor grafitowy</t>
  </si>
  <si>
    <t>Aranżacja aneksu kuchennego - dostawa i montaż baterii typu kuchennego PRIMA 9000 Grafitowa</t>
  </si>
  <si>
    <t xml:space="preserve">Aranżacja aneksu kuchennego - dostawa i montaż wyposażenia - lodówka AMICA FC3616.3DFX </t>
  </si>
  <si>
    <t>Aranżacja aneksu kuchennego - dostawa i montaż wyposażenia - zmywarka BOSCH SMV25EX00E</t>
  </si>
  <si>
    <t>Podział funkcjonalny obiektu aranżacja powierzchni open space zlokalizowanej na poziomie +1 w budynku biurowym nr 404 przy ul. 28 Czerwca 1956 r. w Poznaniu</t>
  </si>
  <si>
    <t>Wykonanie otworu drzwiowego 100/210 na profilach UA75 w istniejącej ściania GK 125 mm</t>
  </si>
  <si>
    <t>[kmpl]</t>
  </si>
  <si>
    <t xml:space="preserve">Dostawa i montaż wykładziny Modulyss First line kolor 916 wraz z montażem cokolików dywanowych wklajanych na listwach systemowych Doellken h=5 [cm] TL55 kolor ciemno szary nr 146 </t>
  </si>
  <si>
    <t>Zmiany w rozdzielnicy elektrycznej z doprowadzeniem linii zasilających</t>
  </si>
  <si>
    <t>Relokacja istniejących czujek dymu i wskaźników zadziałania na stropie</t>
  </si>
  <si>
    <t>Dostawa i montaż czujek dymu na suficie podwieszanym</t>
  </si>
  <si>
    <t>Wykonanie sieci strukturalnej i LAN dla 3 stanowisk pracy oraz 2 zestawów gniazd naścienych</t>
  </si>
  <si>
    <t>ROBOTY BUDOWLANE [poziom +1]</t>
  </si>
  <si>
    <t>ROBOTY ELEKTRYCZNE [poziom +1]</t>
  </si>
  <si>
    <t>ROBOTY TELETECHNICZNE [poziom +1]</t>
  </si>
  <si>
    <t>ROBOTY SANITARNE [poziom +1]</t>
  </si>
  <si>
    <t>INNE DOSTAWY [poziom +1]</t>
  </si>
  <si>
    <t>ROBOTY BUDOWLANE [poziom +3]</t>
  </si>
  <si>
    <t>ROBOTY ELEKTRYCZNE [poziom +3]</t>
  </si>
  <si>
    <t>ROBOTY TELETECHNICZNE [poziom +3]</t>
  </si>
  <si>
    <t>ROBOTY SANITARNE [poziom +3]</t>
  </si>
  <si>
    <t>VI</t>
  </si>
  <si>
    <t>VII</t>
  </si>
  <si>
    <t>VIII</t>
  </si>
  <si>
    <t>IX</t>
  </si>
  <si>
    <t>Dostawa i montaż drzwi do pomieszczenia biurowego nr +3/32</t>
  </si>
  <si>
    <t>Relokacja istniejących puszek podłogowch dla biura nr +3/31</t>
  </si>
  <si>
    <t>Relokacja istniejących puszek podłogowch dla biura nr +3/32</t>
  </si>
  <si>
    <t>Relokacja opraw oświetleniowych + wraz z rozdziałem obwodów - według projektu aranżacji dla biura nr +3/31 oraz podłączenie i montaż przełacznika światła</t>
  </si>
  <si>
    <t>Relokacja opraw oświetleniowych + wraz z rozdziałem obwodów - według projektu aranżacji dla biura nr +3/32 oraz podłaczenie i montaż przełocznika światła</t>
  </si>
  <si>
    <t>Wykonanie zestawu gniazd naściennych (2 gniazda zasilanie podstawowe oraz 2 gniazda zasilanie gwarantowane + 2 gniazda RJ45) dla biura nr +3/31</t>
  </si>
  <si>
    <t>Wykonanie zestawu gniazd naściennych (2 gniazda zasilanie podstawowe oraz 2 gniazda zasilanie gwarantowane + 2 gniazda RJ45) dla biura nr +3/32</t>
  </si>
  <si>
    <t>Wykonanie gniazda 230V gospodarcze naścienne w biurach nr +3/31 i +3/32</t>
  </si>
  <si>
    <t>Rozebranie podłogi technicznej wraz z wykładziną i powtórny montaż (prace związane z doprowadzeniem instalacji elektrycznych i teletechnicznych do biur nr +3/31 i +3/32)</t>
  </si>
  <si>
    <t>Relokacja skrzynek rozprężnych do jednostek klimatyzacyjnych (skrzynki rozprężne przekaże Zamawiający) wraz z podłączeniem poprzez elastyczne przewody wentylacyjne</t>
  </si>
  <si>
    <t>Podłączenie i montaż na ścianie sterowników od klimatyzacji dla biur nr +3/31 i +3/32</t>
  </si>
  <si>
    <t>Relokacja i montaż skrzynek rozprężnych systamu wentylacji dla pomieszczeń biurowych +3/31 i +3/32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</si>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</sst>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medium">
        <color auto="1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 style="medium">
        <color auto="1"/>
      </right>
      <top style="medium">
        <color auto="1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indexed="64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165" fontId="0" fillId="0" borderId="2" xfId="0" applyNumberFormat="1" applyBorder="1"/>
    <xf numFmtId="0" fontId="2" fillId="0" borderId="3" xfId="0" applyFont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164" fontId="0" fillId="0" borderId="6" xfId="0" applyNumberFormat="1" applyBorder="1" applyAlignment="1">
      <alignment wrapText="1"/>
    </xf>
    <xf numFmtId="165" fontId="0" fillId="0" borderId="6" xfId="0" applyNumberForma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165" fontId="0" fillId="0" borderId="0" xfId="0" applyNumberFormat="1" applyAlignment="1">
      <alignment horizontal="left"/>
    </xf>
    <xf numFmtId="165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center" vertical="center"/>
    </xf>
    <xf numFmtId="0" fontId="0" fillId="0" borderId="6" xfId="0" applyBorder="1" applyAlignment="1">
      <alignment wrapText="1"/>
    </xf>
    <xf numFmtId="164" fontId="0" fillId="0" borderId="0" xfId="0" applyNumberFormat="1" applyAlignment="1">
      <alignment wrapText="1"/>
    </xf>
    <xf numFmtId="0" fontId="0" fillId="0" borderId="7" xfId="0" applyBorder="1" applyAlignment="1">
      <alignment wrapText="1"/>
    </xf>
    <xf numFmtId="164" fontId="0" fillId="0" borderId="7" xfId="0" applyNumberFormat="1" applyBorder="1" applyAlignment="1">
      <alignment wrapText="1"/>
    </xf>
    <xf numFmtId="165" fontId="0" fillId="0" borderId="7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2" fillId="0" borderId="8" xfId="0" applyFont="1" applyBorder="1" applyAlignment="1">
      <alignment wrapText="1"/>
    </xf>
    <xf numFmtId="165" fontId="7" fillId="0" borderId="0" xfId="0" applyNumberFormat="1" applyFont="1" applyAlignment="1">
      <alignment horizontal="right"/>
    </xf>
    <xf numFmtId="165" fontId="3" fillId="0" borderId="4" xfId="0" applyNumberFormat="1" applyFont="1" applyBorder="1"/>
    <xf numFmtId="165" fontId="0" fillId="0" borderId="0" xfId="0" applyNumberFormat="1"/>
    <xf numFmtId="0" fontId="5" fillId="0" borderId="12" xfId="0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/>
    </xf>
    <xf numFmtId="165" fontId="2" fillId="0" borderId="15" xfId="0" applyNumberFormat="1" applyFont="1" applyBorder="1"/>
    <xf numFmtId="0" fontId="0" fillId="0" borderId="16" xfId="0" applyBorder="1"/>
    <xf numFmtId="165" fontId="0" fillId="0" borderId="17" xfId="0" applyNumberFormat="1" applyBorder="1"/>
    <xf numFmtId="0" fontId="0" fillId="0" borderId="18" xfId="0" applyBorder="1"/>
    <xf numFmtId="165" fontId="0" fillId="0" borderId="19" xfId="0" applyNumberFormat="1" applyBorder="1"/>
    <xf numFmtId="0" fontId="0" fillId="0" borderId="20" xfId="0" applyBorder="1"/>
    <xf numFmtId="165" fontId="0" fillId="0" borderId="21" xfId="0" applyNumberFormat="1" applyBorder="1"/>
    <xf numFmtId="165" fontId="0" fillId="0" borderId="19" xfId="0" applyNumberFormat="1" applyBorder="1" applyAlignment="1">
      <alignment horizontal="right" vertical="center"/>
    </xf>
    <xf numFmtId="165" fontId="0" fillId="0" borderId="21" xfId="0" applyNumberFormat="1" applyBorder="1" applyAlignment="1">
      <alignment horizontal="right" vertical="center"/>
    </xf>
    <xf numFmtId="165" fontId="2" fillId="0" borderId="22" xfId="0" applyNumberFormat="1" applyFont="1" applyBorder="1"/>
    <xf numFmtId="165" fontId="0" fillId="0" borderId="17" xfId="0" applyNumberFormat="1" applyBorder="1" applyAlignment="1">
      <alignment horizontal="right" vertical="center"/>
    </xf>
    <xf numFmtId="164" fontId="0" fillId="0" borderId="23" xfId="0" applyNumberFormat="1" applyBorder="1" applyAlignment="1">
      <alignment wrapText="1"/>
    </xf>
    <xf numFmtId="0" fontId="7" fillId="0" borderId="12" xfId="0" applyFont="1" applyBorder="1"/>
    <xf numFmtId="4" fontId="0" fillId="0" borderId="2" xfId="0" applyNumberFormat="1" applyBorder="1"/>
    <xf numFmtId="4" fontId="0" fillId="0" borderId="6" xfId="0" applyNumberFormat="1" applyBorder="1"/>
    <xf numFmtId="0" fontId="0" fillId="0" borderId="25" xfId="0" applyBorder="1" applyAlignment="1">
      <alignment wrapText="1"/>
    </xf>
    <xf numFmtId="164" fontId="0" fillId="0" borderId="25" xfId="0" applyNumberFormat="1" applyBorder="1" applyAlignment="1">
      <alignment wrapText="1"/>
    </xf>
    <xf numFmtId="165" fontId="0" fillId="0" borderId="25" xfId="0" applyNumberFormat="1" applyBorder="1"/>
    <xf numFmtId="165" fontId="0" fillId="0" borderId="26" xfId="0" applyNumberFormat="1" applyBorder="1" applyAlignment="1">
      <alignment horizontal="right"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left"/>
    </xf>
    <xf numFmtId="164" fontId="0" fillId="0" borderId="29" xfId="0" applyNumberFormat="1" applyBorder="1" applyAlignment="1">
      <alignment wrapText="1"/>
    </xf>
    <xf numFmtId="4" fontId="0" fillId="0" borderId="29" xfId="0" applyNumberFormat="1" applyBorder="1"/>
    <xf numFmtId="165" fontId="0" fillId="0" borderId="30" xfId="0" applyNumberFormat="1" applyBorder="1" applyAlignment="1">
      <alignment horizontal="right" vertical="center"/>
    </xf>
    <xf numFmtId="0" fontId="0" fillId="0" borderId="24" xfId="0" applyBorder="1" applyAlignment="1">
      <alignment wrapText="1"/>
    </xf>
    <xf numFmtId="164" fontId="0" fillId="0" borderId="24" xfId="0" applyNumberFormat="1" applyBorder="1" applyAlignment="1">
      <alignment wrapText="1"/>
    </xf>
    <xf numFmtId="4" fontId="0" fillId="0" borderId="24" xfId="0" applyNumberFormat="1" applyBorder="1"/>
    <xf numFmtId="165" fontId="0" fillId="0" borderId="31" xfId="0" applyNumberFormat="1" applyBorder="1"/>
    <xf numFmtId="0" fontId="2" fillId="0" borderId="33" xfId="0" applyFont="1" applyBorder="1" applyAlignment="1">
      <alignment wrapText="1"/>
    </xf>
    <xf numFmtId="164" fontId="3" fillId="0" borderId="34" xfId="0" applyNumberFormat="1" applyFont="1" applyBorder="1" applyAlignment="1">
      <alignment wrapText="1"/>
    </xf>
    <xf numFmtId="4" fontId="3" fillId="0" borderId="34" xfId="0" applyNumberFormat="1" applyFont="1" applyBorder="1"/>
    <xf numFmtId="165" fontId="2" fillId="0" borderId="35" xfId="0" applyNumberFormat="1" applyFont="1" applyBorder="1"/>
    <xf numFmtId="4" fontId="0" fillId="0" borderId="25" xfId="0" applyNumberFormat="1" applyBorder="1"/>
    <xf numFmtId="165" fontId="0" fillId="0" borderId="26" xfId="0" applyNumberFormat="1" applyBorder="1"/>
    <xf numFmtId="0" fontId="0" fillId="0" borderId="36" xfId="0" applyBorder="1" applyAlignment="1">
      <alignment wrapText="1"/>
    </xf>
    <xf numFmtId="164" fontId="0" fillId="0" borderId="36" xfId="0" applyNumberFormat="1" applyBorder="1" applyAlignment="1">
      <alignment wrapText="1"/>
    </xf>
    <xf numFmtId="4" fontId="0" fillId="0" borderId="36" xfId="0" applyNumberFormat="1" applyBorder="1"/>
    <xf numFmtId="165" fontId="0" fillId="0" borderId="37" xfId="0" applyNumberFormat="1" applyBorder="1"/>
    <xf numFmtId="0" fontId="0" fillId="0" borderId="38" xfId="0" applyBorder="1"/>
    <xf numFmtId="0" fontId="0" fillId="0" borderId="39" xfId="0" applyBorder="1" applyAlignment="1">
      <alignment wrapText="1"/>
    </xf>
    <xf numFmtId="164" fontId="0" fillId="0" borderId="40" xfId="0" applyNumberFormat="1" applyBorder="1" applyAlignment="1">
      <alignment wrapText="1"/>
    </xf>
    <xf numFmtId="4" fontId="0" fillId="0" borderId="40" xfId="0" applyNumberFormat="1" applyBorder="1"/>
    <xf numFmtId="165" fontId="0" fillId="0" borderId="41" xfId="0" applyNumberFormat="1" applyBorder="1"/>
    <xf numFmtId="0" fontId="7" fillId="0" borderId="32" xfId="0" applyFont="1" applyBorder="1"/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93"/>
  <sheetViews>
    <sheetView tabSelected="1" workbookViewId="0">
      <selection activeCell="H4" sqref="H4"/>
    </sheetView>
  </sheetViews>
  <sheetFormatPr defaultRowHeight="14.4" x14ac:dyDescent="0.3"/>
  <cols>
    <col min="2" max="2" width="4.33203125" customWidth="1"/>
    <col min="3" max="3" width="94.6640625" customWidth="1"/>
    <col min="4" max="4" width="10.44140625" customWidth="1"/>
    <col min="5" max="5" width="8.33203125" customWidth="1"/>
    <col min="6" max="6" width="13.109375" style="26" customWidth="1"/>
    <col min="7" max="7" width="21.109375" customWidth="1"/>
    <col min="8" max="8" width="26.109375" customWidth="1"/>
  </cols>
  <sheetData>
    <row r="1" spans="2:7" ht="15" thickBot="1" x14ac:dyDescent="0.35">
      <c r="B1" t="s">
        <v>42</v>
      </c>
      <c r="F1" s="24" t="s">
        <v>11</v>
      </c>
      <c r="G1" s="15">
        <v>43542</v>
      </c>
    </row>
    <row r="2" spans="2:7" ht="15.6" thickTop="1" thickBot="1" x14ac:dyDescent="0.35">
      <c r="B2" s="75" t="s">
        <v>103</v>
      </c>
      <c r="C2" s="76"/>
      <c r="D2" s="76"/>
      <c r="E2" s="76"/>
      <c r="F2" s="76"/>
      <c r="G2" s="77"/>
    </row>
    <row r="3" spans="2:7" ht="43.8" thickBot="1" x14ac:dyDescent="0.35">
      <c r="B3" s="27" t="s">
        <v>0</v>
      </c>
      <c r="C3" s="9" t="s">
        <v>1</v>
      </c>
      <c r="D3" s="10" t="s">
        <v>3</v>
      </c>
      <c r="E3" s="8" t="s">
        <v>2</v>
      </c>
      <c r="F3" s="11" t="s">
        <v>10</v>
      </c>
      <c r="G3" s="28" t="s">
        <v>9</v>
      </c>
    </row>
    <row r="4" spans="2:7" ht="54" customHeight="1" thickBot="1" x14ac:dyDescent="0.35">
      <c r="B4" s="78" t="s">
        <v>70</v>
      </c>
      <c r="C4" s="79"/>
      <c r="D4" s="79"/>
      <c r="E4" s="79"/>
      <c r="F4" s="80"/>
      <c r="G4" s="29">
        <f>G5+G18+G35+G47+G57+G64+G73+G83+G89</f>
        <v>0</v>
      </c>
    </row>
    <row r="5" spans="2:7" ht="16.2" thickBot="1" x14ac:dyDescent="0.35">
      <c r="B5" s="42" t="s">
        <v>4</v>
      </c>
      <c r="C5" s="4" t="s">
        <v>78</v>
      </c>
      <c r="D5" s="5"/>
      <c r="E5" s="5"/>
      <c r="F5" s="25"/>
      <c r="G5" s="30">
        <f>SUM(G6:G17)</f>
        <v>0</v>
      </c>
    </row>
    <row r="6" spans="2:7" x14ac:dyDescent="0.3">
      <c r="B6" s="33">
        <v>1</v>
      </c>
      <c r="C6" s="1" t="s">
        <v>23</v>
      </c>
      <c r="D6" s="2">
        <v>9.15</v>
      </c>
      <c r="E6" s="2" t="s">
        <v>5</v>
      </c>
      <c r="F6" s="3"/>
      <c r="G6" s="34">
        <f t="shared" ref="G6:G17" si="0">D6*F6</f>
        <v>0</v>
      </c>
    </row>
    <row r="7" spans="2:7" ht="14.4" customHeight="1" x14ac:dyDescent="0.3">
      <c r="B7" s="33">
        <v>2</v>
      </c>
      <c r="C7" s="1" t="s">
        <v>20</v>
      </c>
      <c r="D7" s="2">
        <f>(21.87+4*3.64+7.9+5.85*2+1.6+5.14*2+4.14+1.4+5.7+2.29+1.28*2)*3.22</f>
        <v>270.48000000000008</v>
      </c>
      <c r="E7" s="2" t="s">
        <v>5</v>
      </c>
      <c r="F7" s="3"/>
      <c r="G7" s="34">
        <f t="shared" si="0"/>
        <v>0</v>
      </c>
    </row>
    <row r="8" spans="2:7" ht="15" customHeight="1" x14ac:dyDescent="0.3">
      <c r="B8" s="33">
        <v>3</v>
      </c>
      <c r="C8" s="1" t="s">
        <v>18</v>
      </c>
      <c r="D8" s="2">
        <v>307.89999999999998</v>
      </c>
      <c r="E8" s="2" t="s">
        <v>5</v>
      </c>
      <c r="F8" s="3"/>
      <c r="G8" s="34">
        <f t="shared" si="0"/>
        <v>0</v>
      </c>
    </row>
    <row r="9" spans="2:7" x14ac:dyDescent="0.3">
      <c r="B9" s="33">
        <v>4</v>
      </c>
      <c r="C9" s="1" t="s">
        <v>12</v>
      </c>
      <c r="D9" s="2">
        <f>(21.87+4*3.64+7.9+5.85*2+1.6+5.14*2+4.14+1.4+5.7+2.29+1.28*2)*2.7*2+(3.64+1.4+6.9)*2.7</f>
        <v>485.83800000000008</v>
      </c>
      <c r="E9" s="2" t="s">
        <v>5</v>
      </c>
      <c r="F9" s="3"/>
      <c r="G9" s="34">
        <f t="shared" si="0"/>
        <v>0</v>
      </c>
    </row>
    <row r="10" spans="2:7" x14ac:dyDescent="0.3">
      <c r="B10" s="33">
        <v>5</v>
      </c>
      <c r="C10" s="1" t="s">
        <v>19</v>
      </c>
      <c r="D10" s="2">
        <f>(21.87+4*3.64+7.9+5.85*2+1.6+5.14*2+4.14+1.4+5.7+2.29+1.28*2)*2.7*2+(3.64+1.4+6.9)*2.7+(37*0.7+2.78+5.7+6.5+17.3)*2.7</f>
        <v>642.92400000000009</v>
      </c>
      <c r="E10" s="2" t="s">
        <v>5</v>
      </c>
      <c r="F10" s="3"/>
      <c r="G10" s="34">
        <f t="shared" si="0"/>
        <v>0</v>
      </c>
    </row>
    <row r="11" spans="2:7" ht="28.8" x14ac:dyDescent="0.3">
      <c r="B11" s="33">
        <v>6</v>
      </c>
      <c r="C11" s="1" t="s">
        <v>44</v>
      </c>
      <c r="D11" s="2">
        <f>307.9-9.15-3.62</f>
        <v>295.13</v>
      </c>
      <c r="E11" s="2" t="s">
        <v>5</v>
      </c>
      <c r="F11" s="3"/>
      <c r="G11" s="34">
        <f t="shared" si="0"/>
        <v>0</v>
      </c>
    </row>
    <row r="12" spans="2:7" ht="28.8" x14ac:dyDescent="0.3">
      <c r="B12" s="33">
        <v>7</v>
      </c>
      <c r="C12" s="1" t="s">
        <v>43</v>
      </c>
      <c r="D12" s="2">
        <v>3.62</v>
      </c>
      <c r="E12" s="2" t="s">
        <v>5</v>
      </c>
      <c r="F12" s="3"/>
      <c r="G12" s="34">
        <f t="shared" si="0"/>
        <v>0</v>
      </c>
    </row>
    <row r="13" spans="2:7" x14ac:dyDescent="0.3">
      <c r="B13" s="33">
        <v>8</v>
      </c>
      <c r="C13" s="1" t="s">
        <v>22</v>
      </c>
      <c r="D13" s="2">
        <v>9.15</v>
      </c>
      <c r="E13" s="2" t="s">
        <v>5</v>
      </c>
      <c r="F13" s="3"/>
      <c r="G13" s="34">
        <f t="shared" si="0"/>
        <v>0</v>
      </c>
    </row>
    <row r="14" spans="2:7" x14ac:dyDescent="0.3">
      <c r="B14" s="33">
        <v>9</v>
      </c>
      <c r="C14" s="1" t="s">
        <v>35</v>
      </c>
      <c r="D14" s="2">
        <v>9.15</v>
      </c>
      <c r="E14" s="2" t="s">
        <v>5</v>
      </c>
      <c r="F14" s="3"/>
      <c r="G14" s="34">
        <f t="shared" si="0"/>
        <v>0</v>
      </c>
    </row>
    <row r="15" spans="2:7" ht="15.75" customHeight="1" x14ac:dyDescent="0.3">
      <c r="B15" s="33">
        <v>10</v>
      </c>
      <c r="C15" s="1" t="s">
        <v>25</v>
      </c>
      <c r="D15" s="2">
        <v>9</v>
      </c>
      <c r="E15" s="2" t="s">
        <v>7</v>
      </c>
      <c r="F15" s="3"/>
      <c r="G15" s="34">
        <f t="shared" si="0"/>
        <v>0</v>
      </c>
    </row>
    <row r="16" spans="2:7" ht="15.75" customHeight="1" x14ac:dyDescent="0.3">
      <c r="B16" s="33">
        <v>11</v>
      </c>
      <c r="C16" s="1" t="s">
        <v>24</v>
      </c>
      <c r="D16" s="2">
        <v>2</v>
      </c>
      <c r="E16" s="2" t="s">
        <v>7</v>
      </c>
      <c r="F16" s="3"/>
      <c r="G16" s="34">
        <f t="shared" si="0"/>
        <v>0</v>
      </c>
    </row>
    <row r="17" spans="2:7" ht="15" thickBot="1" x14ac:dyDescent="0.35">
      <c r="B17" s="35">
        <v>12</v>
      </c>
      <c r="C17" s="16" t="s">
        <v>13</v>
      </c>
      <c r="D17" s="6">
        <v>13</v>
      </c>
      <c r="E17" s="6" t="s">
        <v>15</v>
      </c>
      <c r="F17" s="7"/>
      <c r="G17" s="36">
        <f t="shared" si="0"/>
        <v>0</v>
      </c>
    </row>
    <row r="18" spans="2:7" ht="16.2" thickBot="1" x14ac:dyDescent="0.35">
      <c r="B18" s="42" t="s">
        <v>6</v>
      </c>
      <c r="C18" s="4" t="s">
        <v>79</v>
      </c>
      <c r="D18" s="5"/>
      <c r="E18" s="5"/>
      <c r="F18" s="25"/>
      <c r="G18" s="30">
        <f>SUM(G19:G34)</f>
        <v>0</v>
      </c>
    </row>
    <row r="19" spans="2:7" ht="28.8" x14ac:dyDescent="0.3">
      <c r="B19" s="31">
        <v>13</v>
      </c>
      <c r="C19" s="18" t="s">
        <v>45</v>
      </c>
      <c r="D19" s="19">
        <v>60</v>
      </c>
      <c r="E19" s="19" t="s">
        <v>7</v>
      </c>
      <c r="F19" s="20"/>
      <c r="G19" s="32">
        <f>D19*F19</f>
        <v>0</v>
      </c>
    </row>
    <row r="20" spans="2:7" ht="28.8" x14ac:dyDescent="0.3">
      <c r="B20" s="33">
        <v>14</v>
      </c>
      <c r="C20" s="1" t="s">
        <v>46</v>
      </c>
      <c r="D20" s="2">
        <v>18</v>
      </c>
      <c r="E20" s="2" t="s">
        <v>7</v>
      </c>
      <c r="F20" s="3"/>
      <c r="G20" s="34">
        <f>D20*F20</f>
        <v>0</v>
      </c>
    </row>
    <row r="21" spans="2:7" x14ac:dyDescent="0.3">
      <c r="B21" s="33">
        <v>15</v>
      </c>
      <c r="C21" s="1" t="s">
        <v>47</v>
      </c>
      <c r="D21" s="2">
        <v>6</v>
      </c>
      <c r="E21" s="2" t="s">
        <v>7</v>
      </c>
      <c r="F21" s="3"/>
      <c r="G21" s="34">
        <f>D21*F21</f>
        <v>0</v>
      </c>
    </row>
    <row r="22" spans="2:7" x14ac:dyDescent="0.3">
      <c r="B22" s="33">
        <v>16</v>
      </c>
      <c r="C22" s="1" t="s">
        <v>26</v>
      </c>
      <c r="D22" s="2">
        <v>13</v>
      </c>
      <c r="E22" s="2" t="s">
        <v>7</v>
      </c>
      <c r="F22" s="3"/>
      <c r="G22" s="34">
        <f>D22*F22</f>
        <v>0</v>
      </c>
    </row>
    <row r="23" spans="2:7" ht="31.2" customHeight="1" x14ac:dyDescent="0.3">
      <c r="B23" s="33">
        <v>18</v>
      </c>
      <c r="C23" s="1" t="s">
        <v>48</v>
      </c>
      <c r="D23" s="2">
        <v>25</v>
      </c>
      <c r="E23" s="2" t="s">
        <v>7</v>
      </c>
      <c r="F23" s="3"/>
      <c r="G23" s="34">
        <f t="shared" ref="G23:G29" si="1">D23*F23</f>
        <v>0</v>
      </c>
    </row>
    <row r="24" spans="2:7" x14ac:dyDescent="0.3">
      <c r="B24" s="33">
        <v>19</v>
      </c>
      <c r="C24" s="1" t="s">
        <v>49</v>
      </c>
      <c r="D24" s="2">
        <v>6</v>
      </c>
      <c r="E24" s="2" t="s">
        <v>7</v>
      </c>
      <c r="F24" s="3"/>
      <c r="G24" s="34">
        <f t="shared" ref="G24:G25" si="2">D24*F24</f>
        <v>0</v>
      </c>
    </row>
    <row r="25" spans="2:7" ht="28.8" x14ac:dyDescent="0.3">
      <c r="B25" s="33">
        <v>20</v>
      </c>
      <c r="C25" s="1" t="s">
        <v>50</v>
      </c>
      <c r="D25" s="2">
        <v>11</v>
      </c>
      <c r="E25" s="2" t="s">
        <v>7</v>
      </c>
      <c r="F25" s="3"/>
      <c r="G25" s="34">
        <f t="shared" si="2"/>
        <v>0</v>
      </c>
    </row>
    <row r="26" spans="2:7" x14ac:dyDescent="0.3">
      <c r="B26" s="33">
        <v>21</v>
      </c>
      <c r="C26" s="1" t="s">
        <v>32</v>
      </c>
      <c r="D26" s="2">
        <v>9</v>
      </c>
      <c r="E26" s="2" t="str">
        <f>E15</f>
        <v>[kmpl.]</v>
      </c>
      <c r="F26" s="3"/>
      <c r="G26" s="34">
        <f t="shared" ref="G26" si="3">D26*F26</f>
        <v>0</v>
      </c>
    </row>
    <row r="27" spans="2:7" x14ac:dyDescent="0.3">
      <c r="B27" s="33">
        <v>22</v>
      </c>
      <c r="C27" s="1" t="s">
        <v>27</v>
      </c>
      <c r="D27" s="2">
        <v>8</v>
      </c>
      <c r="E27" s="2" t="str">
        <f>E19</f>
        <v>[kmpl.]</v>
      </c>
      <c r="F27" s="3"/>
      <c r="G27" s="34">
        <f t="shared" si="1"/>
        <v>0</v>
      </c>
    </row>
    <row r="28" spans="2:7" ht="28.8" x14ac:dyDescent="0.3">
      <c r="B28" s="33">
        <v>23</v>
      </c>
      <c r="C28" s="1" t="s">
        <v>28</v>
      </c>
      <c r="D28" s="2">
        <v>1</v>
      </c>
      <c r="E28" s="2" t="str">
        <f>E20</f>
        <v>[kmpl.]</v>
      </c>
      <c r="F28" s="3"/>
      <c r="G28" s="34">
        <f t="shared" ref="G28" si="4">D28*F28</f>
        <v>0</v>
      </c>
    </row>
    <row r="29" spans="2:7" x14ac:dyDescent="0.3">
      <c r="B29" s="33">
        <v>24</v>
      </c>
      <c r="C29" s="1" t="s">
        <v>29</v>
      </c>
      <c r="D29" s="2">
        <v>1</v>
      </c>
      <c r="E29" s="2" t="s">
        <v>7</v>
      </c>
      <c r="F29" s="3"/>
      <c r="G29" s="34">
        <f t="shared" si="1"/>
        <v>0</v>
      </c>
    </row>
    <row r="30" spans="2:7" x14ac:dyDescent="0.3">
      <c r="B30" s="33">
        <v>25</v>
      </c>
      <c r="C30" s="1" t="s">
        <v>51</v>
      </c>
      <c r="D30" s="2">
        <v>1</v>
      </c>
      <c r="E30" s="2" t="str">
        <f>E19</f>
        <v>[kmpl.]</v>
      </c>
      <c r="F30" s="3"/>
      <c r="G30" s="34">
        <f>D30*F30</f>
        <v>0</v>
      </c>
    </row>
    <row r="31" spans="2:7" x14ac:dyDescent="0.3">
      <c r="B31" s="33">
        <v>26</v>
      </c>
      <c r="C31" s="1" t="s">
        <v>52</v>
      </c>
      <c r="D31" s="2">
        <v>1</v>
      </c>
      <c r="E31" s="2" t="str">
        <f>E20</f>
        <v>[kmpl.]</v>
      </c>
      <c r="F31" s="3"/>
      <c r="G31" s="34">
        <f>D31*F31</f>
        <v>0</v>
      </c>
    </row>
    <row r="32" spans="2:7" x14ac:dyDescent="0.3">
      <c r="B32" s="33">
        <v>27</v>
      </c>
      <c r="C32" s="1" t="s">
        <v>41</v>
      </c>
      <c r="D32" s="2">
        <v>1</v>
      </c>
      <c r="E32" s="2" t="str">
        <f>E21</f>
        <v>[kmpl.]</v>
      </c>
      <c r="F32" s="3"/>
      <c r="G32" s="34">
        <f>D32*F32</f>
        <v>0</v>
      </c>
    </row>
    <row r="33" spans="2:8" ht="28.8" x14ac:dyDescent="0.3">
      <c r="B33" s="33">
        <v>28</v>
      </c>
      <c r="C33" s="1" t="s">
        <v>17</v>
      </c>
      <c r="D33" s="2">
        <v>1</v>
      </c>
      <c r="E33" s="2" t="str">
        <f>E21</f>
        <v>[kmpl.]</v>
      </c>
      <c r="F33" s="3"/>
      <c r="G33" s="34">
        <f t="shared" ref="G33" si="5">D33*F33</f>
        <v>0</v>
      </c>
    </row>
    <row r="34" spans="2:8" ht="43.8" thickBot="1" x14ac:dyDescent="0.35">
      <c r="B34" s="35">
        <v>29</v>
      </c>
      <c r="C34" s="16" t="s">
        <v>53</v>
      </c>
      <c r="D34" s="6">
        <v>1</v>
      </c>
      <c r="E34" s="6" t="str">
        <f>E22</f>
        <v>[kmpl.]</v>
      </c>
      <c r="F34" s="7"/>
      <c r="G34" s="36">
        <f t="shared" ref="G34" si="6">D34*F34</f>
        <v>0</v>
      </c>
    </row>
    <row r="35" spans="2:8" ht="16.2" thickBot="1" x14ac:dyDescent="0.35">
      <c r="B35" s="42" t="s">
        <v>8</v>
      </c>
      <c r="C35" s="4" t="s">
        <v>80</v>
      </c>
      <c r="D35" s="5"/>
      <c r="E35" s="5"/>
      <c r="F35" s="25"/>
      <c r="G35" s="30">
        <f>SUM(G36:G46)</f>
        <v>0</v>
      </c>
    </row>
    <row r="36" spans="2:8" ht="43.2" x14ac:dyDescent="0.3">
      <c r="B36" s="31">
        <v>30</v>
      </c>
      <c r="C36" s="18" t="s">
        <v>59</v>
      </c>
      <c r="D36" s="19">
        <v>13</v>
      </c>
      <c r="E36" s="19" t="s">
        <v>7</v>
      </c>
      <c r="F36" s="20"/>
      <c r="G36" s="32">
        <f>D36*F36</f>
        <v>0</v>
      </c>
    </row>
    <row r="37" spans="2:8" ht="28.8" x14ac:dyDescent="0.3">
      <c r="B37" s="33">
        <v>31</v>
      </c>
      <c r="C37" s="1" t="s">
        <v>57</v>
      </c>
      <c r="D37" s="2">
        <v>7</v>
      </c>
      <c r="E37" s="2" t="s">
        <v>7</v>
      </c>
      <c r="F37" s="3"/>
      <c r="G37" s="34">
        <f>D37*F37</f>
        <v>0</v>
      </c>
    </row>
    <row r="38" spans="2:8" ht="28.8" x14ac:dyDescent="0.3">
      <c r="B38" s="33">
        <v>32</v>
      </c>
      <c r="C38" s="1" t="s">
        <v>58</v>
      </c>
      <c r="D38" s="2">
        <v>4</v>
      </c>
      <c r="E38" s="2" t="s">
        <v>7</v>
      </c>
      <c r="F38" s="3"/>
      <c r="G38" s="34">
        <f>D38*F38</f>
        <v>0</v>
      </c>
    </row>
    <row r="39" spans="2:8" ht="28.8" x14ac:dyDescent="0.3">
      <c r="B39" s="33">
        <v>33</v>
      </c>
      <c r="C39" s="1" t="s">
        <v>55</v>
      </c>
      <c r="D39" s="2">
        <v>10</v>
      </c>
      <c r="E39" s="2" t="s">
        <v>7</v>
      </c>
      <c r="F39" s="3"/>
      <c r="G39" s="34">
        <f>D39*F39</f>
        <v>0</v>
      </c>
    </row>
    <row r="40" spans="2:8" ht="28.8" x14ac:dyDescent="0.3">
      <c r="B40" s="33">
        <v>34</v>
      </c>
      <c r="C40" s="1" t="s">
        <v>56</v>
      </c>
      <c r="D40" s="2">
        <v>2</v>
      </c>
      <c r="E40" s="2" t="s">
        <v>16</v>
      </c>
      <c r="F40" s="3"/>
      <c r="G40" s="34">
        <f t="shared" ref="G40" si="7">D40*F40</f>
        <v>0</v>
      </c>
    </row>
    <row r="41" spans="2:8" x14ac:dyDescent="0.3">
      <c r="B41" s="33">
        <v>35</v>
      </c>
      <c r="C41" s="1" t="s">
        <v>54</v>
      </c>
      <c r="D41" s="2">
        <v>84</v>
      </c>
      <c r="E41" s="2" t="s">
        <v>7</v>
      </c>
      <c r="F41" s="3"/>
      <c r="G41" s="34">
        <f t="shared" ref="G41:G45" si="8">D41*F41</f>
        <v>0</v>
      </c>
    </row>
    <row r="42" spans="2:8" x14ac:dyDescent="0.3">
      <c r="B42" s="33">
        <v>36</v>
      </c>
      <c r="C42" s="1" t="s">
        <v>36</v>
      </c>
      <c r="D42" s="2">
        <v>1</v>
      </c>
      <c r="E42" s="2" t="s">
        <v>7</v>
      </c>
      <c r="F42" s="3"/>
      <c r="G42" s="34">
        <f t="shared" si="8"/>
        <v>0</v>
      </c>
    </row>
    <row r="43" spans="2:8" ht="28.8" x14ac:dyDescent="0.3">
      <c r="B43" s="33">
        <v>37</v>
      </c>
      <c r="C43" s="1" t="s">
        <v>14</v>
      </c>
      <c r="D43" s="2">
        <v>1</v>
      </c>
      <c r="E43" s="2" t="s">
        <v>7</v>
      </c>
      <c r="F43" s="3"/>
      <c r="G43" s="34">
        <f t="shared" si="8"/>
        <v>0</v>
      </c>
    </row>
    <row r="44" spans="2:8" x14ac:dyDescent="0.3">
      <c r="B44" s="33">
        <v>38</v>
      </c>
      <c r="C44" s="1" t="s">
        <v>29</v>
      </c>
      <c r="D44" s="2">
        <v>1</v>
      </c>
      <c r="E44" s="2" t="s">
        <v>7</v>
      </c>
      <c r="F44" s="3"/>
      <c r="G44" s="34">
        <f t="shared" ref="G44" si="9">D44*F44</f>
        <v>0</v>
      </c>
    </row>
    <row r="45" spans="2:8" ht="31.2" customHeight="1" x14ac:dyDescent="0.3">
      <c r="B45" s="33">
        <v>39</v>
      </c>
      <c r="C45" s="1" t="s">
        <v>30</v>
      </c>
      <c r="D45" s="2">
        <v>1</v>
      </c>
      <c r="E45" s="2" t="s">
        <v>7</v>
      </c>
      <c r="F45" s="3"/>
      <c r="G45" s="34">
        <f t="shared" si="8"/>
        <v>0</v>
      </c>
    </row>
    <row r="46" spans="2:8" ht="15" thickBot="1" x14ac:dyDescent="0.35">
      <c r="B46" s="35">
        <v>40</v>
      </c>
      <c r="C46" s="16" t="s">
        <v>33</v>
      </c>
      <c r="D46" s="6">
        <v>2</v>
      </c>
      <c r="E46" s="6" t="s">
        <v>7</v>
      </c>
      <c r="F46" s="7"/>
      <c r="G46" s="36">
        <f t="shared" ref="G46" si="10">D46*F46</f>
        <v>0</v>
      </c>
    </row>
    <row r="47" spans="2:8" ht="16.2" thickBot="1" x14ac:dyDescent="0.35">
      <c r="B47" s="42" t="s">
        <v>21</v>
      </c>
      <c r="C47" s="4" t="s">
        <v>81</v>
      </c>
      <c r="D47" s="5"/>
      <c r="E47" s="5"/>
      <c r="F47" s="25"/>
      <c r="G47" s="30">
        <f>SUM(G48:G56)</f>
        <v>0</v>
      </c>
    </row>
    <row r="48" spans="2:8" ht="43.2" x14ac:dyDescent="0.3">
      <c r="B48" s="31">
        <v>41</v>
      </c>
      <c r="C48" s="18" t="s">
        <v>60</v>
      </c>
      <c r="D48" s="19">
        <v>30</v>
      </c>
      <c r="E48" s="19" t="s">
        <v>7</v>
      </c>
      <c r="F48" s="20"/>
      <c r="G48" s="32">
        <f t="shared" ref="G48:G49" si="11">D48*F48</f>
        <v>0</v>
      </c>
      <c r="H48" s="12"/>
    </row>
    <row r="49" spans="2:8" ht="28.8" x14ac:dyDescent="0.3">
      <c r="B49" s="33">
        <v>42</v>
      </c>
      <c r="C49" s="1" t="s">
        <v>61</v>
      </c>
      <c r="D49" s="2">
        <v>36</v>
      </c>
      <c r="E49" s="2" t="s">
        <v>7</v>
      </c>
      <c r="F49" s="3"/>
      <c r="G49" s="34">
        <f t="shared" si="11"/>
        <v>0</v>
      </c>
    </row>
    <row r="50" spans="2:8" ht="19.8" customHeight="1" x14ac:dyDescent="0.3">
      <c r="B50" s="33">
        <v>43</v>
      </c>
      <c r="C50" s="21" t="s">
        <v>62</v>
      </c>
      <c r="D50" s="2">
        <v>15</v>
      </c>
      <c r="E50" s="2" t="s">
        <v>7</v>
      </c>
      <c r="F50" s="3"/>
      <c r="G50" s="37">
        <f>D50*F50</f>
        <v>0</v>
      </c>
    </row>
    <row r="51" spans="2:8" ht="19.8" customHeight="1" x14ac:dyDescent="0.3">
      <c r="B51" s="33">
        <v>44</v>
      </c>
      <c r="C51" s="21" t="s">
        <v>63</v>
      </c>
      <c r="D51" s="2">
        <v>1</v>
      </c>
      <c r="E51" s="2" t="s">
        <v>7</v>
      </c>
      <c r="F51" s="3"/>
      <c r="G51" s="37">
        <f>D51*F51</f>
        <v>0</v>
      </c>
    </row>
    <row r="52" spans="2:8" ht="28.8" x14ac:dyDescent="0.3">
      <c r="B52" s="33">
        <v>46</v>
      </c>
      <c r="C52" s="22" t="s">
        <v>64</v>
      </c>
      <c r="D52" s="2">
        <v>4</v>
      </c>
      <c r="E52" s="2" t="s">
        <v>7</v>
      </c>
      <c r="F52" s="3"/>
      <c r="G52" s="37">
        <f t="shared" ref="G52:G56" si="12">D52*F52</f>
        <v>0</v>
      </c>
    </row>
    <row r="53" spans="2:8" ht="15.6" customHeight="1" x14ac:dyDescent="0.3">
      <c r="B53" s="33">
        <v>47</v>
      </c>
      <c r="C53" s="22" t="s">
        <v>34</v>
      </c>
      <c r="D53" s="2">
        <v>1</v>
      </c>
      <c r="E53" s="2" t="s">
        <v>7</v>
      </c>
      <c r="F53" s="3"/>
      <c r="G53" s="37">
        <f t="shared" si="12"/>
        <v>0</v>
      </c>
    </row>
    <row r="54" spans="2:8" x14ac:dyDescent="0.3">
      <c r="B54" s="33">
        <v>48</v>
      </c>
      <c r="C54" s="22" t="s">
        <v>40</v>
      </c>
      <c r="D54" s="2">
        <v>1</v>
      </c>
      <c r="E54" s="2" t="s">
        <v>7</v>
      </c>
      <c r="F54" s="3"/>
      <c r="G54" s="37">
        <f t="shared" si="12"/>
        <v>0</v>
      </c>
    </row>
    <row r="55" spans="2:8" x14ac:dyDescent="0.3">
      <c r="B55" s="33">
        <v>49</v>
      </c>
      <c r="C55" s="21" t="s">
        <v>65</v>
      </c>
      <c r="D55" s="2">
        <v>1</v>
      </c>
      <c r="E55" s="2" t="s">
        <v>7</v>
      </c>
      <c r="F55" s="3"/>
      <c r="G55" s="37">
        <f t="shared" si="12"/>
        <v>0</v>
      </c>
    </row>
    <row r="56" spans="2:8" ht="29.4" thickBot="1" x14ac:dyDescent="0.35">
      <c r="B56" s="35">
        <v>50</v>
      </c>
      <c r="C56" s="16" t="s">
        <v>31</v>
      </c>
      <c r="D56" s="6">
        <v>1</v>
      </c>
      <c r="E56" s="6" t="s">
        <v>7</v>
      </c>
      <c r="F56" s="7"/>
      <c r="G56" s="38">
        <f t="shared" si="12"/>
        <v>0</v>
      </c>
    </row>
    <row r="57" spans="2:8" ht="16.2" thickBot="1" x14ac:dyDescent="0.35">
      <c r="B57" s="42" t="s">
        <v>37</v>
      </c>
      <c r="C57" s="23" t="s">
        <v>82</v>
      </c>
      <c r="D57" s="17"/>
      <c r="E57" s="17"/>
      <c r="G57" s="39">
        <f>SUM(G58:G63)</f>
        <v>0</v>
      </c>
    </row>
    <row r="58" spans="2:8" x14ac:dyDescent="0.3">
      <c r="B58" s="31">
        <v>51</v>
      </c>
      <c r="C58" s="18" t="s">
        <v>38</v>
      </c>
      <c r="D58" s="19">
        <v>1</v>
      </c>
      <c r="E58" s="19" t="s">
        <v>7</v>
      </c>
      <c r="F58" s="20"/>
      <c r="G58" s="40">
        <f>D58*F58</f>
        <v>0</v>
      </c>
    </row>
    <row r="59" spans="2:8" x14ac:dyDescent="0.3">
      <c r="B59" s="33">
        <v>52</v>
      </c>
      <c r="C59" s="1" t="s">
        <v>68</v>
      </c>
      <c r="D59" s="2">
        <v>1</v>
      </c>
      <c r="E59" s="2" t="s">
        <v>7</v>
      </c>
      <c r="F59" s="3"/>
      <c r="G59" s="37">
        <f t="shared" ref="G59:G62" si="13">D59*F59</f>
        <v>0</v>
      </c>
    </row>
    <row r="60" spans="2:8" x14ac:dyDescent="0.3">
      <c r="B60" s="33">
        <v>53</v>
      </c>
      <c r="C60" s="1" t="s">
        <v>69</v>
      </c>
      <c r="D60" s="2">
        <v>1</v>
      </c>
      <c r="E60" s="2" t="s">
        <v>7</v>
      </c>
      <c r="F60" s="3"/>
      <c r="G60" s="37">
        <f t="shared" ref="G60" si="14">D60*F60</f>
        <v>0</v>
      </c>
    </row>
    <row r="61" spans="2:8" x14ac:dyDescent="0.3">
      <c r="B61" s="33">
        <v>54</v>
      </c>
      <c r="C61" s="1" t="s">
        <v>66</v>
      </c>
      <c r="D61" s="2">
        <v>2</v>
      </c>
      <c r="E61" s="2" t="s">
        <v>7</v>
      </c>
      <c r="F61" s="3"/>
      <c r="G61" s="37">
        <f t="shared" si="13"/>
        <v>0</v>
      </c>
    </row>
    <row r="62" spans="2:8" x14ac:dyDescent="0.3">
      <c r="B62" s="33">
        <v>55</v>
      </c>
      <c r="C62" s="1" t="s">
        <v>67</v>
      </c>
      <c r="D62" s="2">
        <v>2</v>
      </c>
      <c r="E62" s="2" t="s">
        <v>7</v>
      </c>
      <c r="F62" s="3"/>
      <c r="G62" s="37">
        <f t="shared" si="13"/>
        <v>0</v>
      </c>
      <c r="H62" s="13"/>
    </row>
    <row r="63" spans="2:8" ht="15.6" customHeight="1" thickBot="1" x14ac:dyDescent="0.35">
      <c r="B63" s="35">
        <v>56</v>
      </c>
      <c r="C63" s="45" t="s">
        <v>39</v>
      </c>
      <c r="D63" s="46">
        <v>1</v>
      </c>
      <c r="E63" s="46" t="s">
        <v>7</v>
      </c>
      <c r="F63" s="47"/>
      <c r="G63" s="48">
        <f t="shared" ref="G63" si="15">D63*F63</f>
        <v>0</v>
      </c>
      <c r="H63" s="13"/>
    </row>
    <row r="64" spans="2:8" ht="16.8" thickTop="1" thickBot="1" x14ac:dyDescent="0.35">
      <c r="B64" s="74" t="s">
        <v>87</v>
      </c>
      <c r="C64" s="59" t="s">
        <v>83</v>
      </c>
      <c r="D64" s="60"/>
      <c r="E64" s="60"/>
      <c r="F64" s="61"/>
      <c r="G64" s="62">
        <f>SUM(G65:G72)</f>
        <v>0</v>
      </c>
      <c r="H64" s="13"/>
    </row>
    <row r="65" spans="2:8" ht="15" thickTop="1" x14ac:dyDescent="0.3">
      <c r="B65" s="31">
        <v>57</v>
      </c>
      <c r="C65" s="55" t="s">
        <v>71</v>
      </c>
      <c r="D65" s="56">
        <v>1</v>
      </c>
      <c r="E65" s="56" t="s">
        <v>72</v>
      </c>
      <c r="F65" s="57"/>
      <c r="G65" s="58">
        <f t="shared" ref="G65:G72" si="16">D65*F65</f>
        <v>0</v>
      </c>
      <c r="H65" s="13"/>
    </row>
    <row r="66" spans="2:8" x14ac:dyDescent="0.3">
      <c r="B66" s="33">
        <v>58</v>
      </c>
      <c r="C66" s="1" t="s">
        <v>20</v>
      </c>
      <c r="D66" s="2">
        <f>(3.48-2*0.125-0.9-0.1+0.125+2.95+0.125+3.64*2)*3.2</f>
        <v>40.672000000000004</v>
      </c>
      <c r="E66" s="2" t="s">
        <v>5</v>
      </c>
      <c r="F66" s="43"/>
      <c r="G66" s="34">
        <f t="shared" si="16"/>
        <v>0</v>
      </c>
      <c r="H66" s="14"/>
    </row>
    <row r="67" spans="2:8" x14ac:dyDescent="0.3">
      <c r="B67" s="33">
        <v>59</v>
      </c>
      <c r="C67" s="1" t="s">
        <v>18</v>
      </c>
      <c r="D67" s="2">
        <f>4.58*3.64+2.95*3.64</f>
        <v>27.409200000000006</v>
      </c>
      <c r="E67" s="2" t="s">
        <v>5</v>
      </c>
      <c r="F67" s="43"/>
      <c r="G67" s="34">
        <f t="shared" si="16"/>
        <v>0</v>
      </c>
    </row>
    <row r="68" spans="2:8" x14ac:dyDescent="0.3">
      <c r="B68" s="33">
        <v>60</v>
      </c>
      <c r="C68" s="1" t="s">
        <v>12</v>
      </c>
      <c r="D68" s="2">
        <f>(3.64+4.58+3.64+3.64+2.95+3.64+5.63+3.76+2.2)*2.8</f>
        <v>94.304000000000016</v>
      </c>
      <c r="E68" s="2" t="s">
        <v>5</v>
      </c>
      <c r="F68" s="43"/>
      <c r="G68" s="34">
        <f t="shared" si="16"/>
        <v>0</v>
      </c>
    </row>
    <row r="69" spans="2:8" x14ac:dyDescent="0.3">
      <c r="B69" s="33">
        <v>61</v>
      </c>
      <c r="C69" s="1" t="s">
        <v>19</v>
      </c>
      <c r="D69" s="2">
        <f>(3.64+4.58+3.64+3.64+2.95+3.64+5.63+3.76+2.2+0.8*6)*2.8</f>
        <v>107.744</v>
      </c>
      <c r="E69" s="2" t="s">
        <v>5</v>
      </c>
      <c r="F69" s="43"/>
      <c r="G69" s="34">
        <f t="shared" si="16"/>
        <v>0</v>
      </c>
    </row>
    <row r="70" spans="2:8" ht="28.8" x14ac:dyDescent="0.3">
      <c r="B70" s="33">
        <v>62</v>
      </c>
      <c r="C70" s="1" t="s">
        <v>73</v>
      </c>
      <c r="D70" s="2">
        <f>4.58*3.64+3.64*2.9+1</f>
        <v>28.227200000000003</v>
      </c>
      <c r="E70" s="2" t="s">
        <v>5</v>
      </c>
      <c r="F70" s="43"/>
      <c r="G70" s="34">
        <f t="shared" si="16"/>
        <v>0</v>
      </c>
    </row>
    <row r="71" spans="2:8" x14ac:dyDescent="0.3">
      <c r="B71" s="33">
        <v>63</v>
      </c>
      <c r="C71" s="1" t="s">
        <v>91</v>
      </c>
      <c r="D71" s="2">
        <v>1</v>
      </c>
      <c r="E71" s="2" t="s">
        <v>7</v>
      </c>
      <c r="F71" s="43"/>
      <c r="G71" s="34">
        <f t="shared" si="16"/>
        <v>0</v>
      </c>
    </row>
    <row r="72" spans="2:8" ht="15" thickBot="1" x14ac:dyDescent="0.35">
      <c r="B72" s="35">
        <v>64</v>
      </c>
      <c r="C72" s="45" t="s">
        <v>13</v>
      </c>
      <c r="D72" s="46">
        <f>4.58+2.95+0.25+3.64*2</f>
        <v>15.06</v>
      </c>
      <c r="E72" s="46" t="s">
        <v>15</v>
      </c>
      <c r="F72" s="63"/>
      <c r="G72" s="64">
        <f t="shared" si="16"/>
        <v>0</v>
      </c>
    </row>
    <row r="73" spans="2:8" ht="16.8" thickTop="1" thickBot="1" x14ac:dyDescent="0.35">
      <c r="B73" s="74" t="s">
        <v>88</v>
      </c>
      <c r="C73" s="59" t="s">
        <v>84</v>
      </c>
      <c r="D73" s="60"/>
      <c r="E73" s="60"/>
      <c r="F73" s="61"/>
      <c r="G73" s="62">
        <f>SUM(G74:G82)</f>
        <v>0</v>
      </c>
    </row>
    <row r="74" spans="2:8" ht="30" thickTop="1" thickBot="1" x14ac:dyDescent="0.35">
      <c r="B74" s="31">
        <v>65</v>
      </c>
      <c r="C74" s="65" t="s">
        <v>94</v>
      </c>
      <c r="D74" s="66">
        <v>6</v>
      </c>
      <c r="E74" s="66" t="s">
        <v>7</v>
      </c>
      <c r="F74" s="67"/>
      <c r="G74" s="68">
        <f>D74*F74</f>
        <v>0</v>
      </c>
    </row>
    <row r="75" spans="2:8" ht="29.4" thickBot="1" x14ac:dyDescent="0.35">
      <c r="B75" s="33">
        <v>66</v>
      </c>
      <c r="C75" s="16" t="s">
        <v>95</v>
      </c>
      <c r="D75" s="6">
        <v>2</v>
      </c>
      <c r="E75" s="6" t="s">
        <v>7</v>
      </c>
      <c r="F75" s="44"/>
      <c r="G75" s="36">
        <f>D75*F75</f>
        <v>0</v>
      </c>
    </row>
    <row r="76" spans="2:8" ht="15" thickBot="1" x14ac:dyDescent="0.35">
      <c r="B76" s="33">
        <v>67</v>
      </c>
      <c r="C76" s="16" t="s">
        <v>92</v>
      </c>
      <c r="D76" s="6">
        <v>2</v>
      </c>
      <c r="E76" s="6" t="s">
        <v>7</v>
      </c>
      <c r="F76" s="44"/>
      <c r="G76" s="36">
        <f t="shared" ref="G76:G82" si="17">D76*F76</f>
        <v>0</v>
      </c>
    </row>
    <row r="77" spans="2:8" ht="15" thickBot="1" x14ac:dyDescent="0.35">
      <c r="B77" s="33">
        <v>68</v>
      </c>
      <c r="C77" s="16" t="s">
        <v>93</v>
      </c>
      <c r="D77" s="6">
        <v>1</v>
      </c>
      <c r="E77" s="6" t="s">
        <v>7</v>
      </c>
      <c r="F77" s="44"/>
      <c r="G77" s="36">
        <f t="shared" si="17"/>
        <v>0</v>
      </c>
    </row>
    <row r="78" spans="2:8" ht="15" thickBot="1" x14ac:dyDescent="0.35">
      <c r="B78" s="33">
        <v>69</v>
      </c>
      <c r="C78" s="16" t="s">
        <v>74</v>
      </c>
      <c r="D78" s="6">
        <v>1</v>
      </c>
      <c r="E78" s="6" t="str">
        <f>E74</f>
        <v>[kmpl.]</v>
      </c>
      <c r="F78" s="44"/>
      <c r="G78" s="36">
        <f t="shared" si="17"/>
        <v>0</v>
      </c>
    </row>
    <row r="79" spans="2:8" ht="29.4" thickBot="1" x14ac:dyDescent="0.35">
      <c r="B79" s="33">
        <v>70</v>
      </c>
      <c r="C79" s="16" t="s">
        <v>96</v>
      </c>
      <c r="D79" s="6">
        <v>1</v>
      </c>
      <c r="E79" s="6" t="str">
        <f>E74</f>
        <v>[kmpl.]</v>
      </c>
      <c r="F79" s="44"/>
      <c r="G79" s="36">
        <f t="shared" si="17"/>
        <v>0</v>
      </c>
    </row>
    <row r="80" spans="2:8" ht="29.4" thickBot="1" x14ac:dyDescent="0.35">
      <c r="B80" s="33">
        <v>71</v>
      </c>
      <c r="C80" s="16" t="s">
        <v>97</v>
      </c>
      <c r="D80" s="6">
        <v>1</v>
      </c>
      <c r="E80" s="6" t="s">
        <v>7</v>
      </c>
      <c r="F80" s="44"/>
      <c r="G80" s="36">
        <f t="shared" si="17"/>
        <v>0</v>
      </c>
    </row>
    <row r="81" spans="2:7" ht="15" thickBot="1" x14ac:dyDescent="0.35">
      <c r="B81" s="33">
        <v>72</v>
      </c>
      <c r="C81" s="16" t="s">
        <v>98</v>
      </c>
      <c r="D81" s="6">
        <v>2</v>
      </c>
      <c r="E81" s="6" t="str">
        <f>E76</f>
        <v>[kmpl.]</v>
      </c>
      <c r="F81" s="44"/>
      <c r="G81" s="36">
        <f t="shared" si="17"/>
        <v>0</v>
      </c>
    </row>
    <row r="82" spans="2:7" ht="29.4" thickBot="1" x14ac:dyDescent="0.35">
      <c r="B82" s="35">
        <v>73</v>
      </c>
      <c r="C82" s="45" t="s">
        <v>17</v>
      </c>
      <c r="D82" s="46">
        <v>1</v>
      </c>
      <c r="E82" s="46" t="str">
        <f>E81</f>
        <v>[kmpl.]</v>
      </c>
      <c r="F82" s="63"/>
      <c r="G82" s="64">
        <f t="shared" si="17"/>
        <v>0</v>
      </c>
    </row>
    <row r="83" spans="2:7" ht="16.8" thickTop="1" thickBot="1" x14ac:dyDescent="0.35">
      <c r="B83" s="74" t="s">
        <v>89</v>
      </c>
      <c r="C83" s="59" t="s">
        <v>85</v>
      </c>
      <c r="D83" s="60"/>
      <c r="E83" s="60"/>
      <c r="F83" s="61"/>
      <c r="G83" s="62">
        <f>SUM(G84:G88)</f>
        <v>0</v>
      </c>
    </row>
    <row r="84" spans="2:7" ht="15.6" thickTop="1" thickBot="1" x14ac:dyDescent="0.35">
      <c r="B84" s="31">
        <v>74</v>
      </c>
      <c r="C84" s="65" t="s">
        <v>75</v>
      </c>
      <c r="D84" s="66">
        <v>2</v>
      </c>
      <c r="E84" s="66" t="s">
        <v>7</v>
      </c>
      <c r="F84" s="67"/>
      <c r="G84" s="68">
        <f>D84*F84</f>
        <v>0</v>
      </c>
    </row>
    <row r="85" spans="2:7" ht="15" thickBot="1" x14ac:dyDescent="0.35">
      <c r="B85" s="33">
        <v>75</v>
      </c>
      <c r="C85" s="16" t="s">
        <v>76</v>
      </c>
      <c r="D85" s="6">
        <v>2</v>
      </c>
      <c r="E85" s="6" t="s">
        <v>16</v>
      </c>
      <c r="F85" s="44"/>
      <c r="G85" s="36">
        <f t="shared" ref="G85:G88" si="18">D85*F85</f>
        <v>0</v>
      </c>
    </row>
    <row r="86" spans="2:7" ht="15" thickBot="1" x14ac:dyDescent="0.35">
      <c r="B86" s="33">
        <v>76</v>
      </c>
      <c r="C86" s="16" t="s">
        <v>77</v>
      </c>
      <c r="D86" s="6">
        <v>1</v>
      </c>
      <c r="E86" s="6" t="s">
        <v>7</v>
      </c>
      <c r="F86" s="44"/>
      <c r="G86" s="36">
        <f t="shared" si="18"/>
        <v>0</v>
      </c>
    </row>
    <row r="87" spans="2:7" ht="29.4" thickBot="1" x14ac:dyDescent="0.35">
      <c r="B87" s="33">
        <v>77</v>
      </c>
      <c r="C87" s="16" t="s">
        <v>14</v>
      </c>
      <c r="D87" s="6">
        <v>1</v>
      </c>
      <c r="E87" s="6" t="s">
        <v>7</v>
      </c>
      <c r="F87" s="44"/>
      <c r="G87" s="36">
        <f t="shared" si="18"/>
        <v>0</v>
      </c>
    </row>
    <row r="88" spans="2:7" ht="29.4" thickBot="1" x14ac:dyDescent="0.35">
      <c r="B88" s="69">
        <v>78</v>
      </c>
      <c r="C88" s="70" t="s">
        <v>99</v>
      </c>
      <c r="D88" s="71">
        <v>1</v>
      </c>
      <c r="E88" s="71" t="s">
        <v>7</v>
      </c>
      <c r="F88" s="72"/>
      <c r="G88" s="73">
        <f t="shared" si="18"/>
        <v>0</v>
      </c>
    </row>
    <row r="89" spans="2:7" ht="16.8" thickTop="1" thickBot="1" x14ac:dyDescent="0.35">
      <c r="B89" s="74" t="s">
        <v>90</v>
      </c>
      <c r="C89" s="59" t="s">
        <v>86</v>
      </c>
      <c r="D89" s="60"/>
      <c r="E89" s="60"/>
      <c r="F89" s="61"/>
      <c r="G89" s="62">
        <f>SUM(G90:G92)</f>
        <v>0</v>
      </c>
    </row>
    <row r="90" spans="2:7" ht="30" thickTop="1" thickBot="1" x14ac:dyDescent="0.35">
      <c r="B90" s="31">
        <v>79</v>
      </c>
      <c r="C90" s="65" t="s">
        <v>100</v>
      </c>
      <c r="D90" s="66">
        <v>4</v>
      </c>
      <c r="E90" s="66" t="s">
        <v>7</v>
      </c>
      <c r="F90" s="67"/>
      <c r="G90" s="68">
        <f t="shared" ref="G90:G92" si="19">D90*F90</f>
        <v>0</v>
      </c>
    </row>
    <row r="91" spans="2:7" ht="15" thickBot="1" x14ac:dyDescent="0.35">
      <c r="B91" s="49">
        <v>80</v>
      </c>
      <c r="C91" s="16" t="s">
        <v>102</v>
      </c>
      <c r="D91" s="6">
        <v>4</v>
      </c>
      <c r="E91" s="6" t="s">
        <v>7</v>
      </c>
      <c r="F91" s="44"/>
      <c r="G91" s="36">
        <f t="shared" si="19"/>
        <v>0</v>
      </c>
    </row>
    <row r="92" spans="2:7" ht="15" thickBot="1" x14ac:dyDescent="0.35">
      <c r="B92" s="50">
        <v>81</v>
      </c>
      <c r="C92" s="51" t="s">
        <v>101</v>
      </c>
      <c r="D92" s="41">
        <v>2</v>
      </c>
      <c r="E92" s="52" t="s">
        <v>7</v>
      </c>
      <c r="F92" s="53"/>
      <c r="G92" s="54">
        <f t="shared" si="19"/>
        <v>0</v>
      </c>
    </row>
    <row r="93" spans="2:7" ht="15" thickTop="1" x14ac:dyDescent="0.3"/>
  </sheetData>
  <mergeCells count="2">
    <mergeCell ref="B2:G2"/>
    <mergeCell ref="B4:F4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cenowy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Juskowiak</dc:creator>
  <cp:lastModifiedBy>wojtekb</cp:lastModifiedBy>
  <cp:lastPrinted>2019-02-27T10:46:00Z</cp:lastPrinted>
  <dcterms:created xsi:type="dcterms:W3CDTF">2014-11-12T07:41:29Z</dcterms:created>
  <dcterms:modified xsi:type="dcterms:W3CDTF">2019-03-18T14:37:14Z</dcterms:modified>
</cp:coreProperties>
</file>